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<sst xmlns="http://schemas.openxmlformats.org/spreadsheetml/2006/main" count="168" uniqueCount="113">
  <si>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</si>
  <si>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</si>
  <si>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</si>
  <si>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</si>
  <si>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</si>
  <si>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</si>
  <si>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</si>
  <si>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</si>
  <si>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</si>
  <si>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</si>
  <si>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</si>
  <si>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</si>
  <si>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</si>
  <si>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</si>
  <si>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</si>
  <si>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</si>
  <si>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</si>
  <si>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</si>
  <si>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</si>
  <si>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</si>
  <si>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</si>
  <si>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</si>
  <si>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</si>
  <si>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</si>
  <si>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</si>
  <si>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</si>
  <si>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</si>
  <si>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</si>
  <si>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</si>
  <si>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</si>
  <si>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</si>
  <si>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</si>
  <si>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</si>
  <si>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</si>
  <si>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</si>
  <si>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</si>
  <si>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</si>
  <si>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</si>
  <si>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</si>
  <si>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</si>
  <si>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</si>
  <si>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</si>
  <si>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</si>
  <si>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</si>
  <si>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</si>
  <si>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</si>
  <si>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</si>
  <si>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</si>
  <si>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</si>
  <si>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</si>
  <si>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</si>
  <si>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</si>
  <si>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</si>
  <si>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</si>
  <si>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</si>
  <si>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</si>
  <si>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</si>
  <si>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</si>
  <si>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</si>
  <si>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</si>
  <si>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</si>
  <si>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</si>
  <si>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</si>
  <si>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</si>
  <si>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</si>
  <si>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</si>
  <si>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</si>
  <si>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</si>
  <si>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</si>
  <si>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</si>
  <si>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</si>
  <si>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</si>
  <si>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</si>
  <si>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</si>
  <si>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</si>
  <si>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</si>
  <si>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</si>
  <si>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</si>
  <si>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</si>
  <si>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</si>
  <si>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</si>
  <si>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</si>
  <si>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</si>
  <si>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</si>
  <si>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</si>
  <si>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</si>
  <si>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</si>
  <si>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</si>
  <si>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</si>
  <si>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</si>
  <si>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</si>
  <si>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</si>
  <si>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</si>
  <si>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</si>
  <si>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</si>
  <si>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</si>
  <si>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</si>
  <si>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</si>
  <si>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</si>
  <si>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</si>
  <si>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</si>
  <si>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</si>
  <si>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</si>
  <si>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</si>
  <si>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</si>
  <si>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</si>
  <si>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</si>
  <si>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</si>
  <si>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</si>
  <si>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</si>
  <si>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</si>
  <si>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</si>
  <si>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24.07.2019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</si>
</sst>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115164.8</c:v>
                </c:pt>
              </c:numCache>
            </c:numRef>
          </c:val>
          <c:shape val="box"/>
        </c:ser>
        <c:shape val="box"/>
        <c:axId val="67043022"/>
        <c:axId val="66516287"/>
      </c:bar3D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3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528936.2</c:v>
                </c:pt>
              </c:numCache>
            </c:numRef>
          </c:val>
          <c:shape val="box"/>
        </c:ser>
        <c:shape val="box"/>
        <c:axId val="61775672"/>
        <c:axId val="19110137"/>
      </c:bar3D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217734.03699999987</c:v>
                </c:pt>
              </c:numCache>
            </c:numRef>
          </c:val>
          <c:shape val="box"/>
        </c:ser>
        <c:shape val="box"/>
        <c:axId val="37773506"/>
        <c:axId val="4417235"/>
      </c:bar3D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13627.499999999996</c:v>
                </c:pt>
              </c:numCache>
            </c:numRef>
          </c:val>
          <c:shape val="box"/>
        </c:ser>
        <c:shape val="box"/>
        <c:axId val="39755116"/>
        <c:axId val="22251725"/>
      </c:bar3D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24399.2</c:v>
                </c:pt>
              </c:numCache>
            </c:numRef>
          </c:val>
          <c:shape val="box"/>
        </c:ser>
        <c:shape val="box"/>
        <c:axId val="66047798"/>
        <c:axId val="57559271"/>
      </c:bar3D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9271"/>
        <c:crosses val="autoZero"/>
        <c:auto val="1"/>
        <c:lblOffset val="100"/>
        <c:tickLblSkip val="2"/>
        <c:noMultiLvlLbl val="0"/>
      </c:catAx>
      <c:valAx>
        <c:axId val="57559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5377.799999999999</c:v>
                </c:pt>
              </c:numCache>
            </c:numRef>
          </c:val>
          <c:shape val="box"/>
        </c:ser>
        <c:shape val="box"/>
        <c:axId val="48271392"/>
        <c:axId val="31789345"/>
      </c:bar3D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9345"/>
        <c:crosses val="autoZero"/>
        <c:auto val="1"/>
        <c:lblOffset val="100"/>
        <c:tickLblSkip val="1"/>
        <c:noMultiLvlLbl val="0"/>
      </c:catAx>
      <c:valAx>
        <c:axId val="31789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56873.299999999996</c:v>
                </c:pt>
              </c:numCache>
            </c:numRef>
          </c:val>
          <c:shape val="box"/>
        </c:ser>
        <c:shape val="box"/>
        <c:axId val="17668650"/>
        <c:axId val="24800123"/>
      </c:bar3D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528936.2</c:v>
                </c:pt>
                <c:pt idx="1">
                  <c:v>217734.03699999987</c:v>
                </c:pt>
                <c:pt idx="2">
                  <c:v>13627.499999999996</c:v>
                </c:pt>
                <c:pt idx="3">
                  <c:v>24399.2</c:v>
                </c:pt>
                <c:pt idx="4">
                  <c:v>5377.799999999999</c:v>
                </c:pt>
                <c:pt idx="5">
                  <c:v>115164.8</c:v>
                </c:pt>
                <c:pt idx="6">
                  <c:v>56873.299999999996</c:v>
                </c:pt>
              </c:numCache>
            </c:numRef>
          </c:val>
          <c:shape val="box"/>
        </c:ser>
        <c:shape val="box"/>
        <c:axId val="21874516"/>
        <c:axId val="62652917"/>
      </c:bar3D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576919.4</c:v>
                </c:pt>
                <c:pt idx="1">
                  <c:v>62661.39999999998</c:v>
                </c:pt>
                <c:pt idx="2">
                  <c:v>26951.3</c:v>
                </c:pt>
                <c:pt idx="3">
                  <c:v>43308.30000000001</c:v>
                </c:pt>
                <c:pt idx="4">
                  <c:v>38.49999999999999</c:v>
                </c:pt>
                <c:pt idx="5">
                  <c:v>603910.1567899997</c:v>
                </c:pt>
              </c:numCache>
            </c:numRef>
          </c:val>
          <c:shape val="box"/>
        </c:ser>
        <c:shape val="box"/>
        <c:axId val="27005342"/>
        <c:axId val="41721487"/>
      </c:bar3D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111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</f>
        <v>528936.2</v>
      </c>
      <c r="E6" s="3">
        <f>D6/D156*100</f>
        <v>40.26035970282456</v>
      </c>
      <c r="F6" s="3">
        <f>D6/B6*100</f>
        <v>91.3515880081829</v>
      </c>
      <c r="G6" s="3">
        <f aca="true" t="shared" si="0" ref="G6:G43">D6/C6*100</f>
        <v>57.37219696504603</v>
      </c>
      <c r="H6" s="36">
        <f aca="true" t="shared" si="1" ref="H6:H12">B6-D6</f>
        <v>50075.30000000005</v>
      </c>
      <c r="I6" s="36">
        <f aca="true" t="shared" si="2" ref="I6:I43">C6-D6</f>
        <v>393002</v>
      </c>
      <c r="J6" s="135"/>
      <c r="L6" s="136">
        <f>H6-H7</f>
        <v>42683.90000000005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35.70387127974981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</f>
        <v>434539.90000000014</v>
      </c>
      <c r="E8" s="93">
        <f>D8/D6*100</f>
        <v>82.15355651588985</v>
      </c>
      <c r="F8" s="93">
        <f>D8/B8*100</f>
        <v>93.5748915858379</v>
      </c>
      <c r="G8" s="93">
        <f t="shared" si="0"/>
        <v>59.571532878136225</v>
      </c>
      <c r="H8" s="91">
        <f t="shared" si="1"/>
        <v>29836.699999999837</v>
      </c>
      <c r="I8" s="91">
        <f t="shared" si="2"/>
        <v>294902.2999999998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0.007108607805629487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</f>
        <v>24979.8</v>
      </c>
      <c r="E10" s="93">
        <f>D10/D6*100</f>
        <v>4.722648969762327</v>
      </c>
      <c r="F10" s="93">
        <f aca="true" t="shared" si="3" ref="F10:F41">D10/B10*100</f>
        <v>92.52600231131657</v>
      </c>
      <c r="G10" s="93">
        <f t="shared" si="0"/>
        <v>57.504408399670346</v>
      </c>
      <c r="H10" s="91">
        <f t="shared" si="1"/>
        <v>2017.7999999999993</v>
      </c>
      <c r="I10" s="91">
        <f t="shared" si="2"/>
        <v>18460.000000000004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</f>
        <v>49519.09999999998</v>
      </c>
      <c r="E11" s="93">
        <f>D11/D6*100</f>
        <v>9.36201757414221</v>
      </c>
      <c r="F11" s="93">
        <f t="shared" si="3"/>
        <v>86.75020671870837</v>
      </c>
      <c r="G11" s="93">
        <f t="shared" si="0"/>
        <v>50.39722118187293</v>
      </c>
      <c r="H11" s="91">
        <f t="shared" si="1"/>
        <v>7563.3000000000175</v>
      </c>
      <c r="I11" s="91">
        <f t="shared" si="2"/>
        <v>48738.50000000003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134.7+863.6+21+169+134.3+503.1+242.3+376.7+419.7+11.5+196.3+194.7+350.5+128.8+306+205.9+21+475.1+46.1+265+1+11.5+502+21+253.6+228.1+113.2+114.8+47.7+65.2+24.1+347.4</f>
        <v>6794.900000000001</v>
      </c>
      <c r="E12" s="93">
        <f>D12/D6*100</f>
        <v>1.2846350845338248</v>
      </c>
      <c r="F12" s="93">
        <f t="shared" si="3"/>
        <v>87.4346964510899</v>
      </c>
      <c r="G12" s="93">
        <f t="shared" si="0"/>
        <v>52.31071249855653</v>
      </c>
      <c r="H12" s="91">
        <f t="shared" si="1"/>
        <v>976.4999999999991</v>
      </c>
      <c r="I12" s="91">
        <f t="shared" si="2"/>
        <v>6194.599999999999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13064.899999999827</v>
      </c>
      <c r="E13" s="93">
        <f>D13/D6*100</f>
        <v>2.4700332478661564</v>
      </c>
      <c r="F13" s="93">
        <f t="shared" si="3"/>
        <v>57.474111157056655</v>
      </c>
      <c r="G13" s="93">
        <f t="shared" si="0"/>
        <v>34.65104683297838</v>
      </c>
      <c r="H13" s="91">
        <f aca="true" t="shared" si="4" ref="H13:H44">B13-D13</f>
        <v>9666.900000000212</v>
      </c>
      <c r="I13" s="91">
        <f t="shared" si="2"/>
        <v>24639.300000000156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</f>
        <v>217734.03699999987</v>
      </c>
      <c r="E18" s="3">
        <f>D18/D156*100</f>
        <v>16.572982997132936</v>
      </c>
      <c r="F18" s="3">
        <f>D18/B18*100</f>
        <v>85.77480994217699</v>
      </c>
      <c r="G18" s="3">
        <f t="shared" si="0"/>
        <v>52.03266983131333</v>
      </c>
      <c r="H18" s="156">
        <f t="shared" si="4"/>
        <v>36109.76300000012</v>
      </c>
      <c r="I18" s="36">
        <f t="shared" si="2"/>
        <v>200722.36300000022</v>
      </c>
      <c r="J18" s="135"/>
      <c r="L18" s="136">
        <f>H18-H19</f>
        <v>32083.100000000137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</f>
        <v>115639.73700000001</v>
      </c>
      <c r="E19" s="125">
        <f>D19/D18*100</f>
        <v>53.11054651505868</v>
      </c>
      <c r="F19" s="125">
        <f t="shared" si="3"/>
        <v>96.6350930587032</v>
      </c>
      <c r="G19" s="125">
        <f t="shared" si="0"/>
        <v>56.31181007040939</v>
      </c>
      <c r="H19" s="124">
        <f t="shared" si="4"/>
        <v>4026.662999999986</v>
      </c>
      <c r="I19" s="124">
        <f t="shared" si="2"/>
        <v>89716.36300000003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0.22812234910245122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217237.33699999985</v>
      </c>
      <c r="E25" s="93">
        <f>D25/D18*100</f>
        <v>99.77187765089755</v>
      </c>
      <c r="F25" s="93">
        <f t="shared" si="3"/>
        <v>85.77766357638482</v>
      </c>
      <c r="G25" s="93">
        <f t="shared" si="0"/>
        <v>52.038254718450005</v>
      </c>
      <c r="H25" s="91">
        <f t="shared" si="4"/>
        <v>36018.963000000134</v>
      </c>
      <c r="I25" s="91">
        <f t="shared" si="2"/>
        <v>200219.6630000002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</f>
        <v>13627.499999999996</v>
      </c>
      <c r="E33" s="3">
        <f>D33/D156*100</f>
        <v>1.0372669744484146</v>
      </c>
      <c r="F33" s="3">
        <f>D33/B33*100</f>
        <v>87.70603113716959</v>
      </c>
      <c r="G33" s="155">
        <f t="shared" si="0"/>
        <v>50.038554747741784</v>
      </c>
      <c r="H33" s="156">
        <f t="shared" si="4"/>
        <v>1910.2000000000025</v>
      </c>
      <c r="I33" s="36">
        <f t="shared" si="2"/>
        <v>13606.500000000004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</f>
        <v>7503.700000000002</v>
      </c>
      <c r="E34" s="93">
        <f>D34/D33*100</f>
        <v>55.06292423408552</v>
      </c>
      <c r="F34" s="93">
        <f t="shared" si="3"/>
        <v>88.64382752510339</v>
      </c>
      <c r="G34" s="93">
        <f t="shared" si="0"/>
        <v>52.636120035354054</v>
      </c>
      <c r="H34" s="91">
        <f t="shared" si="4"/>
        <v>961.2999999999984</v>
      </c>
      <c r="I34" s="91">
        <f t="shared" si="2"/>
        <v>6752.099999999998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0.39992661896899656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1.1+273.8+98.4+76.8+0.5+2.1+0.3+6.6+52.2+342.8+0.4+3.3+12.2+25.8+7.1+2.1+70+0.1+0.7+1.9+15.3</f>
        <v>993.5000000000001</v>
      </c>
      <c r="E36" s="93">
        <f>D36/D33*100</f>
        <v>7.290405430196296</v>
      </c>
      <c r="F36" s="93">
        <f t="shared" si="3"/>
        <v>83.95301673145175</v>
      </c>
      <c r="G36" s="93">
        <f t="shared" si="0"/>
        <v>47.57913893012786</v>
      </c>
      <c r="H36" s="91">
        <f t="shared" si="4"/>
        <v>189.89999999999998</v>
      </c>
      <c r="I36" s="91">
        <f t="shared" si="2"/>
        <v>1094.6000000000004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1.8293891029168965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5.1+45.9+8.7+34</f>
        <v>93.7</v>
      </c>
      <c r="E38" s="93">
        <f>D38/D33*100</f>
        <v>0.6875802605026603</v>
      </c>
      <c r="F38" s="93">
        <f t="shared" si="3"/>
        <v>82.55506607929516</v>
      </c>
      <c r="G38" s="93">
        <f t="shared" si="0"/>
        <v>45.81907090464548</v>
      </c>
      <c r="H38" s="91">
        <f t="shared" si="4"/>
        <v>19.799999999999997</v>
      </c>
      <c r="I38" s="91">
        <f t="shared" si="2"/>
        <v>110.8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4732.799999999995</v>
      </c>
      <c r="E39" s="93">
        <f>D39/D33*100</f>
        <v>34.72977435332963</v>
      </c>
      <c r="F39" s="93">
        <f t="shared" si="3"/>
        <v>88.25405113096006</v>
      </c>
      <c r="G39" s="93">
        <f t="shared" si="0"/>
        <v>49.56590040320464</v>
      </c>
      <c r="H39" s="91">
        <f t="shared" si="4"/>
        <v>629.9000000000042</v>
      </c>
      <c r="I39" s="91">
        <f t="shared" si="2"/>
        <v>4815.700000000005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18+9.7+7.2+11.6+18.4+18.7+25.1+13.5+2.2+2+16.6+22.9+12+21+7.7+15.6+10+15+10+0.1+10.1+18.6+9+50.3+7+2+8+16.2+27.7+2+2+2+5.5+4+20.4+5+2+2</f>
        <v>451.1000000000001</v>
      </c>
      <c r="E43" s="3">
        <f>D43/D156*100</f>
        <v>0.03433580129691287</v>
      </c>
      <c r="F43" s="3">
        <f>D43/B43*100</f>
        <v>79.27943760984184</v>
      </c>
      <c r="G43" s="3">
        <f t="shared" si="0"/>
        <v>46.02591572288542</v>
      </c>
      <c r="H43" s="156">
        <f t="shared" si="4"/>
        <v>117.89999999999992</v>
      </c>
      <c r="I43" s="36">
        <f t="shared" si="2"/>
        <v>529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346.4+682.6-0.1+14.1+556.7+0.1+721.1+127.1+71.4+15.4+390.3+13.9+56.1+905.8+4.8+61.3+2.9+439.8+0.3+42+847.9+8.3+402.3+0.1+20.1+0.2+4.4+30.8+63.8+859.4+10.5+475.1+926.2+39.3+521.9+15.3+8.4</f>
        <v>8686</v>
      </c>
      <c r="E46" s="3">
        <f>D46/D156*100</f>
        <v>0.6611411440145979</v>
      </c>
      <c r="F46" s="3">
        <f>D46/B46*100</f>
        <v>88.58564843144453</v>
      </c>
      <c r="G46" s="3">
        <f aca="true" t="shared" si="5" ref="G46:G78">D46/C46*100</f>
        <v>51.394320945286296</v>
      </c>
      <c r="H46" s="36">
        <f>B46-D46</f>
        <v>1119.2000000000007</v>
      </c>
      <c r="I46" s="36">
        <f aca="true" t="shared" si="6" ref="I46:I79">C46-D46</f>
        <v>8214.699999999997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90.46741883490674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0.01036150126640571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0.6585309693760074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6.274464655767903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224.9</v>
      </c>
      <c r="E51" s="93">
        <f>D51/D46*100</f>
        <v>2.589224038682938</v>
      </c>
      <c r="F51" s="93">
        <f t="shared" si="7"/>
        <v>82.77511961722466</v>
      </c>
      <c r="G51" s="93">
        <f t="shared" si="5"/>
        <v>42.96084049665732</v>
      </c>
      <c r="H51" s="91">
        <f t="shared" si="8"/>
        <v>46.80000000000072</v>
      </c>
      <c r="I51" s="91">
        <f t="shared" si="6"/>
        <v>298.5999999999975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</f>
        <v>24399.2</v>
      </c>
      <c r="E52" s="3">
        <f>D52/D156*100</f>
        <v>1.857162675689728</v>
      </c>
      <c r="F52" s="3">
        <f>D52/B52*100</f>
        <v>76.42423103426674</v>
      </c>
      <c r="G52" s="3">
        <f t="shared" si="5"/>
        <v>47.41962692745725</v>
      </c>
      <c r="H52" s="36">
        <f>B52-D52</f>
        <v>7526.799999999999</v>
      </c>
      <c r="I52" s="36">
        <f t="shared" si="6"/>
        <v>27054.600000000002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59.31792845667071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3.2+7.6+9.6+11.4+10.1+24.7+6.6+7.8+2.3+6.6+70.1+102.1+3.2+185.8+105+116.2+245+84+7.3+8.9+0.2+110.8+122.9-0.1+5.4+43.7+5.9+0.4+35.5+6.2+57+84.1+17.2+1.6</f>
        <v>1508.3000000000004</v>
      </c>
      <c r="E55" s="93">
        <f>D55/D52*100</f>
        <v>6.1817600577068115</v>
      </c>
      <c r="F55" s="93">
        <f t="shared" si="7"/>
        <v>61.93487455344312</v>
      </c>
      <c r="G55" s="93">
        <f t="shared" si="5"/>
        <v>36.9491193258372</v>
      </c>
      <c r="H55" s="91">
        <f t="shared" si="8"/>
        <v>926.9999999999998</v>
      </c>
      <c r="I55" s="91">
        <f t="shared" si="6"/>
        <v>2573.8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0.3+1.2+21.4+80.5+2.4+14.5+22.9+268+5.9+0.1+8.8+0.5+18.5+22.5+0.1+5.1+69.1+23+1.1+16.4+1+37.3+17.3+14.3+2.9+3.7+0.1+2.9+7.3+0.4+17.9+0.9</f>
        <v>688.2999999999998</v>
      </c>
      <c r="E56" s="93">
        <f>D56/D52*100</f>
        <v>2.8209941309551128</v>
      </c>
      <c r="F56" s="93">
        <f t="shared" si="7"/>
        <v>85.59880611864193</v>
      </c>
      <c r="G56" s="93">
        <f t="shared" si="5"/>
        <v>48.76372653205808</v>
      </c>
      <c r="H56" s="91">
        <f t="shared" si="8"/>
        <v>115.80000000000018</v>
      </c>
      <c r="I56" s="91">
        <f t="shared" si="6"/>
        <v>723.2000000000002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227+242+245+245+245+245</f>
        <v>1449</v>
      </c>
      <c r="E57" s="93">
        <f>D57/D52*100</f>
        <v>5.938719302272205</v>
      </c>
      <c r="F57" s="93">
        <f>D57/B57*100</f>
        <v>69.67351060249075</v>
      </c>
      <c r="G57" s="93">
        <f>D57/C57*100</f>
        <v>39.375</v>
      </c>
      <c r="H57" s="91">
        <f t="shared" si="8"/>
        <v>630.6999999999998</v>
      </c>
      <c r="I57" s="91">
        <f t="shared" si="6"/>
        <v>2231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6280.500000000001</v>
      </c>
      <c r="E58" s="93">
        <f>D58/D52*100</f>
        <v>25.740598052395164</v>
      </c>
      <c r="F58" s="93">
        <f t="shared" si="7"/>
        <v>65.46006003502045</v>
      </c>
      <c r="G58" s="93">
        <f t="shared" si="5"/>
        <v>38.52145805604794</v>
      </c>
      <c r="H58" s="91">
        <f>B58-D58</f>
        <v>3313.899999999997</v>
      </c>
      <c r="I58" s="91">
        <f>C58-D58</f>
        <v>10023.400000000001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</f>
        <v>5377.799999999999</v>
      </c>
      <c r="E60" s="3">
        <f>D60/D156*100</f>
        <v>0.40933511907456877</v>
      </c>
      <c r="F60" s="3">
        <f>D60/B60*100</f>
        <v>79.43339930873533</v>
      </c>
      <c r="G60" s="3">
        <f t="shared" si="5"/>
        <v>60.73933520821332</v>
      </c>
      <c r="H60" s="36">
        <f>B60-D60</f>
        <v>1392.4000000000005</v>
      </c>
      <c r="I60" s="36">
        <f t="shared" si="6"/>
        <v>3476.1000000000004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35.304399568596835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6.53613001599167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9.6+44+118.7+0.1+30.8+0.2+16.8+0.1+13.9+3.1+7+0.8+0.9+4.6</f>
        <v>250.60000000000002</v>
      </c>
      <c r="E63" s="93">
        <f>D63/D60*100</f>
        <v>4.659898099594631</v>
      </c>
      <c r="F63" s="93">
        <f t="shared" si="7"/>
        <v>78.36147592245155</v>
      </c>
      <c r="G63" s="93">
        <f t="shared" si="5"/>
        <v>52.724594992636234</v>
      </c>
      <c r="H63" s="91">
        <f t="shared" si="8"/>
        <v>69.19999999999999</v>
      </c>
      <c r="I63" s="91">
        <f t="shared" si="6"/>
        <v>224.7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45.36055636133736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437.6999999999989</v>
      </c>
      <c r="E65" s="93">
        <f>D65/D60*100</f>
        <v>8.139015954479508</v>
      </c>
      <c r="F65" s="93">
        <f t="shared" si="7"/>
        <v>75.5697513812153</v>
      </c>
      <c r="G65" s="93">
        <f t="shared" si="5"/>
        <v>48.7633689839571</v>
      </c>
      <c r="H65" s="91">
        <f t="shared" si="8"/>
        <v>141.5000000000009</v>
      </c>
      <c r="I65" s="91">
        <f t="shared" si="6"/>
        <v>459.900000000001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0.018907144850705285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130983.9+568+52</f>
        <v>131603.9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</f>
        <v>115164.8</v>
      </c>
      <c r="E92" s="3">
        <f>D92/D156*100</f>
        <v>8.765851671910243</v>
      </c>
      <c r="F92" s="3">
        <f aca="true" t="shared" si="11" ref="F92:F98">D92/B92*100</f>
        <v>87.50865285907182</v>
      </c>
      <c r="G92" s="3">
        <f t="shared" si="9"/>
        <v>53.01702449518305</v>
      </c>
      <c r="H92" s="36">
        <f aca="true" t="shared" si="12" ref="H92:H98">B92-D92</f>
        <v>16439.09999999999</v>
      </c>
      <c r="I92" s="36">
        <f t="shared" si="10"/>
        <v>102057.49999999999</v>
      </c>
      <c r="J92" s="135"/>
    </row>
    <row r="93" spans="1:9" s="135" customFormat="1" ht="21.75" customHeight="1">
      <c r="A93" s="89" t="s">
        <v>3</v>
      </c>
      <c r="B93" s="108">
        <f>123450.1+477.4+50+52</f>
        <v>124029.5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</f>
        <v>109099.79999999997</v>
      </c>
      <c r="E93" s="93">
        <f>D93/D92*100</f>
        <v>94.73363388813246</v>
      </c>
      <c r="F93" s="93">
        <f t="shared" si="11"/>
        <v>87.96278304758141</v>
      </c>
      <c r="G93" s="93">
        <f t="shared" si="9"/>
        <v>55.53305724547385</v>
      </c>
      <c r="H93" s="91">
        <f t="shared" si="12"/>
        <v>14929.700000000026</v>
      </c>
      <c r="I93" s="91">
        <f t="shared" si="10"/>
        <v>87359.40000000004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10+5.9+981.6+112.5+3.5+4.3+3+9.2+59.4+52.3+6.5+0.9+71.3+23+0.6</f>
        <v>1344</v>
      </c>
      <c r="E94" s="93">
        <f>D94/D92*100</f>
        <v>1.167023257106338</v>
      </c>
      <c r="F94" s="93">
        <f t="shared" si="11"/>
        <v>97.23628997250759</v>
      </c>
      <c r="G94" s="93">
        <f t="shared" si="9"/>
        <v>49.69127814545052</v>
      </c>
      <c r="H94" s="91">
        <f t="shared" si="12"/>
        <v>38.200000000000045</v>
      </c>
      <c r="I94" s="91">
        <f t="shared" si="10"/>
        <v>1360.6999999999998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6192.199999999994</v>
      </c>
      <c r="C96" s="109">
        <f>C92-C93-C94-C95</f>
        <v>18058.399999999976</v>
      </c>
      <c r="D96" s="109">
        <f>D92-D93-D94-D95</f>
        <v>4721.000000000029</v>
      </c>
      <c r="E96" s="93">
        <f>D96/D92*100</f>
        <v>4.099342854761202</v>
      </c>
      <c r="F96" s="93">
        <f t="shared" si="11"/>
        <v>76.24107748457791</v>
      </c>
      <c r="G96" s="93">
        <f>D96/C96*100</f>
        <v>26.142958401630462</v>
      </c>
      <c r="H96" s="91">
        <f t="shared" si="12"/>
        <v>1471.1999999999653</v>
      </c>
      <c r="I96" s="91">
        <f>C96-D96</f>
        <v>13337.399999999947</v>
      </c>
    </row>
    <row r="97" spans="1:10" ht="18.75">
      <c r="A97" s="75" t="s">
        <v>10</v>
      </c>
      <c r="B97" s="83">
        <f>60184-243-100+2000-514-700</f>
        <v>60627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</f>
        <v>56873.299999999996</v>
      </c>
      <c r="E97" s="74">
        <f>D97/D156*100</f>
        <v>4.328952178895398</v>
      </c>
      <c r="F97" s="76">
        <f t="shared" si="11"/>
        <v>93.80853415145066</v>
      </c>
      <c r="G97" s="73">
        <f>D97/C97*100</f>
        <v>42.57649587398028</v>
      </c>
      <c r="H97" s="77">
        <f t="shared" si="12"/>
        <v>3753.7000000000044</v>
      </c>
      <c r="I97" s="79">
        <f>C97-D97</f>
        <v>76705.80000000002</v>
      </c>
      <c r="J97" s="135"/>
    </row>
    <row r="98" spans="1:9" s="135" customFormat="1" ht="18.75" thickBot="1">
      <c r="A98" s="111" t="s">
        <v>81</v>
      </c>
      <c r="B98" s="112">
        <f>9296.6-114-700</f>
        <v>8482.6</v>
      </c>
      <c r="C98" s="113">
        <f>16376.6</f>
        <v>16376.6</v>
      </c>
      <c r="D98" s="114">
        <f>101+2.6+598.7+1.6+2603.8+3.8+0.7+1149.5+2.1+129.3+1033.7+0.3+164.7+461.5+907.4+167.5+105.4+83.7+677.1+35.3+47.9+8.7+62.1+35</f>
        <v>8383.4</v>
      </c>
      <c r="E98" s="115">
        <f>D98/D97*100</f>
        <v>14.740484550747013</v>
      </c>
      <c r="F98" s="116">
        <f t="shared" si="11"/>
        <v>98.83054723787517</v>
      </c>
      <c r="G98" s="117">
        <f>D98/C98*100</f>
        <v>51.191333976527474</v>
      </c>
      <c r="H98" s="118">
        <f t="shared" si="12"/>
        <v>99.20000000000073</v>
      </c>
      <c r="I98" s="107">
        <f>C98-D98</f>
        <v>7993.200000000001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41645.4-26.4-2000</f>
        <v>39619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</f>
        <v>35048.00000000001</v>
      </c>
      <c r="E104" s="16">
        <f>D104/D156*100</f>
        <v>2.667703754941703</v>
      </c>
      <c r="F104" s="16">
        <f>D104/B104*100</f>
        <v>88.462606325248</v>
      </c>
      <c r="G104" s="16">
        <f aca="true" t="shared" si="13" ref="G104:G154">D104/C104*100</f>
        <v>47.516591083182504</v>
      </c>
      <c r="H104" s="61">
        <f aca="true" t="shared" si="14" ref="H104:H154">B104-D104</f>
        <v>4570.999999999993</v>
      </c>
      <c r="I104" s="61">
        <f aca="true" t="shared" si="15" ref="I104:I154">C104-D104</f>
        <v>38711.50000000001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0.39374572015521564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37146.4-112-2000</f>
        <v>35034.4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</f>
        <v>31911.400000000016</v>
      </c>
      <c r="E106" s="93">
        <f>D106/D104*100</f>
        <v>91.05055923305184</v>
      </c>
      <c r="F106" s="93">
        <f aca="true" t="shared" si="16" ref="F106:F154">D106/B106*100</f>
        <v>91.08590413993109</v>
      </c>
      <c r="G106" s="93">
        <f t="shared" si="13"/>
        <v>48.76034068093405</v>
      </c>
      <c r="H106" s="91">
        <f t="shared" si="14"/>
        <v>3122.9999999999854</v>
      </c>
      <c r="I106" s="91">
        <f t="shared" si="15"/>
        <v>33533.99999999999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2998.5999999999913</v>
      </c>
      <c r="E108" s="106">
        <f>D108/D104*100</f>
        <v>8.555695046792943</v>
      </c>
      <c r="F108" s="106">
        <f t="shared" si="16"/>
        <v>69.52791689853446</v>
      </c>
      <c r="G108" s="106">
        <f t="shared" si="13"/>
        <v>38.58953735280859</v>
      </c>
      <c r="H108" s="107">
        <f t="shared" si="14"/>
        <v>1314.2000000000044</v>
      </c>
      <c r="I108" s="107">
        <f t="shared" si="15"/>
        <v>4771.900000000009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317487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307242.71978999994</v>
      </c>
      <c r="E109" s="64">
        <f>D109/D156*100</f>
        <v>23.386000834920228</v>
      </c>
      <c r="F109" s="64">
        <f>D109/B109*100</f>
        <v>96.7733229360572</v>
      </c>
      <c r="G109" s="64">
        <f t="shared" si="13"/>
        <v>48.22549816511169</v>
      </c>
      <c r="H109" s="63">
        <f t="shared" si="14"/>
        <v>10244.280210000055</v>
      </c>
      <c r="I109" s="63">
        <f t="shared" si="15"/>
        <v>329853.28021000006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1.8+140.5+138.5+0.9+33+80.9+13.3+0.1+53.3+109+1.4+124.9+19.8+24.9+9+3.6+91.3+61.8+18.7+59+14.7+34.7+0.1+2.2+3.8+2.1+129.5+15.3+0.5-0.3+15.6+0.9+145.2+1.4+33.8+73+26.3+109.9+61.1+11.7+3.2</f>
        <v>1670.3999999999999</v>
      </c>
      <c r="E110" s="86">
        <f>D110/D109*100</f>
        <v>0.5436743956510073</v>
      </c>
      <c r="F110" s="86">
        <f t="shared" si="16"/>
        <v>59.330823328834256</v>
      </c>
      <c r="G110" s="86">
        <f t="shared" si="13"/>
        <v>33.5172662880992</v>
      </c>
      <c r="H110" s="87">
        <f t="shared" si="14"/>
        <v>1145.0000000000002</v>
      </c>
      <c r="I110" s="87">
        <f t="shared" si="15"/>
        <v>3313.3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42.65445402298851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3">
        <v>3469.6</v>
      </c>
      <c r="C116" s="87">
        <v>5785.2</v>
      </c>
      <c r="D116" s="85">
        <f>187.7+10.4+531.5+38.4+44.9+0.1+53.3+13.7+14.6+4.3+409.7+22.6+33.2+12.9+10.1+431+0.1+44.6+9.7+432.7+17.3+360.1+31.7</f>
        <v>2714.5999999999995</v>
      </c>
      <c r="E116" s="86">
        <f>D116/D109*100</f>
        <v>0.8835359880473084</v>
      </c>
      <c r="F116" s="86">
        <f t="shared" si="16"/>
        <v>78.23956652063637</v>
      </c>
      <c r="G116" s="86">
        <f t="shared" si="13"/>
        <v>46.92318329530526</v>
      </c>
      <c r="H116" s="87">
        <f t="shared" si="14"/>
        <v>755.0000000000005</v>
      </c>
      <c r="I116" s="87">
        <f t="shared" si="15"/>
        <v>3070.6000000000004</v>
      </c>
      <c r="K116" s="157">
        <f>H124+H143</f>
        <v>291.0999999999998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0.1650161150593036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195</v>
      </c>
      <c r="C123" s="94">
        <v>347</v>
      </c>
      <c r="D123" s="85">
        <f>34.5+13.8+4.3+21.7</f>
        <v>74.3</v>
      </c>
      <c r="E123" s="86">
        <f>D123/D109*100</f>
        <v>0.024182835007704646</v>
      </c>
      <c r="F123" s="86">
        <f t="shared" si="16"/>
        <v>38.1025641025641</v>
      </c>
      <c r="G123" s="86">
        <f t="shared" si="13"/>
        <v>21.412103746397694</v>
      </c>
      <c r="H123" s="87">
        <f t="shared" si="14"/>
        <v>120.7</v>
      </c>
      <c r="I123" s="87">
        <f t="shared" si="15"/>
        <v>272.7</v>
      </c>
    </row>
    <row r="124" spans="1:9" s="97" customFormat="1" ht="21.75" customHeight="1">
      <c r="A124" s="152" t="s">
        <v>92</v>
      </c>
      <c r="B124" s="153">
        <f>841.8-600</f>
        <v>241.79999999999995</v>
      </c>
      <c r="C124" s="94">
        <f>86+920</f>
        <v>1006</v>
      </c>
      <c r="D124" s="95">
        <f>54.4+15.9+15.6</f>
        <v>85.89999999999999</v>
      </c>
      <c r="E124" s="96">
        <f>D124/D109*100</f>
        <v>0.02795835164416997</v>
      </c>
      <c r="F124" s="86">
        <f t="shared" si="16"/>
        <v>35.525227460711335</v>
      </c>
      <c r="G124" s="86">
        <f t="shared" si="13"/>
        <v>8.538767395626241</v>
      </c>
      <c r="H124" s="87">
        <f t="shared" si="14"/>
        <v>155.89999999999998</v>
      </c>
      <c r="I124" s="87">
        <f t="shared" si="15"/>
        <v>920.1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13006.2-52-504</f>
        <v>12450.2</v>
      </c>
      <c r="C127" s="94">
        <f>6156.2+17413.5-8000</f>
        <v>15569.7</v>
      </c>
      <c r="D127" s="95">
        <f>871.9+408.1+585.9+900.5+901.8+879.7+893+994.8+887.7+852.4+0.1+789.7+988.1+754.9+941.7+788.3</f>
        <v>12438.6</v>
      </c>
      <c r="E127" s="96">
        <f>D127/D109*100</f>
        <v>4.048460451236003</v>
      </c>
      <c r="F127" s="86">
        <f t="shared" si="16"/>
        <v>99.90682880596296</v>
      </c>
      <c r="G127" s="86">
        <f t="shared" si="13"/>
        <v>79.88978593036474</v>
      </c>
      <c r="H127" s="87">
        <f t="shared" si="14"/>
        <v>11.600000000000364</v>
      </c>
      <c r="I127" s="87">
        <f t="shared" si="15"/>
        <v>3131.1000000000004</v>
      </c>
      <c r="K127" s="88">
        <f>H110+H113+H116+H121+H123+H129+H130+H132+H134+H138+H139+H141+H150+H70+H128</f>
        <v>3467.86538</v>
      </c>
    </row>
    <row r="128" spans="1:11" s="97" customFormat="1" ht="18.75">
      <c r="A128" s="152" t="s">
        <v>89</v>
      </c>
      <c r="B128" s="153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3">
        <v>483</v>
      </c>
      <c r="C129" s="94">
        <v>483</v>
      </c>
      <c r="D129" s="95">
        <v>2.2</v>
      </c>
      <c r="E129" s="96">
        <f>D129/D109*100</f>
        <v>0.0007160462586399761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147.59999999999997</v>
      </c>
      <c r="M129" s="88"/>
    </row>
    <row r="130" spans="1:13" s="97" customFormat="1" ht="37.5" hidden="1">
      <c r="A130" s="152" t="s">
        <v>83</v>
      </c>
      <c r="B130" s="153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0.07043291380440492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90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3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1729.7-700</f>
        <v>1029.7</v>
      </c>
      <c r="C138" s="94">
        <v>2964.5</v>
      </c>
      <c r="D138" s="95">
        <f>203+174+113.5+76.2+55.5+17.2+64.2+103.9+40.9+12.5+10.2+13.3+28.3</f>
        <v>912.7</v>
      </c>
      <c r="E138" s="96">
        <f>D138/D109*100</f>
        <v>0.2970615546639574</v>
      </c>
      <c r="F138" s="86">
        <f t="shared" si="16"/>
        <v>88.63746722346313</v>
      </c>
      <c r="G138" s="86">
        <f t="shared" si="13"/>
        <v>30.78765390453702</v>
      </c>
      <c r="H138" s="87">
        <f t="shared" si="14"/>
        <v>117</v>
      </c>
      <c r="I138" s="87">
        <f t="shared" si="15"/>
        <v>2051.8</v>
      </c>
    </row>
    <row r="139" spans="1:9" s="97" customFormat="1" ht="39" customHeight="1">
      <c r="A139" s="152" t="s">
        <v>52</v>
      </c>
      <c r="B139" s="153">
        <v>190</v>
      </c>
      <c r="C139" s="94">
        <v>350</v>
      </c>
      <c r="D139" s="95">
        <f>30+1.3+13+17.4+1.4+1.8</f>
        <v>64.89999999999999</v>
      </c>
      <c r="E139" s="96">
        <f>D139/D109*100</f>
        <v>0.021123364629879293</v>
      </c>
      <c r="F139" s="86">
        <f t="shared" si="16"/>
        <v>34.157894736842096</v>
      </c>
      <c r="G139" s="86">
        <f t="shared" si="13"/>
        <v>18.54285714285714</v>
      </c>
      <c r="H139" s="87">
        <f t="shared" si="14"/>
        <v>125.10000000000001</v>
      </c>
      <c r="I139" s="87">
        <f t="shared" si="15"/>
        <v>285.1</v>
      </c>
    </row>
    <row r="140" spans="1:9" s="98" customFormat="1" ht="18">
      <c r="A140" s="89" t="s">
        <v>86</v>
      </c>
      <c r="B140" s="90">
        <v>65</v>
      </c>
      <c r="C140" s="91">
        <v>110</v>
      </c>
      <c r="D140" s="92">
        <f>1.3+0.4+1.4+1.8</f>
        <v>4.9</v>
      </c>
      <c r="E140" s="93"/>
      <c r="F140" s="86">
        <f>D140/B140*100</f>
        <v>7.538461538461538</v>
      </c>
      <c r="G140" s="93">
        <f>D140/C140*100</f>
        <v>4.454545454545455</v>
      </c>
      <c r="H140" s="91">
        <f>B140-D140</f>
        <v>60.1</v>
      </c>
      <c r="I140" s="91">
        <f>C140-D140</f>
        <v>105.1</v>
      </c>
    </row>
    <row r="141" spans="1:9" s="97" customFormat="1" ht="32.25" customHeight="1">
      <c r="A141" s="152" t="s">
        <v>82</v>
      </c>
      <c r="B141" s="153">
        <v>372.9</v>
      </c>
      <c r="C141" s="94">
        <v>642.9</v>
      </c>
      <c r="D141" s="95">
        <f>3.4+29.8+0.5+0.6+0.5+7+95+1+3.4+1.6+21.9+0.5+0.2+14.5+1.1+4.5+5.3+14.7+1.23462+4.7+11.1+4.8+0.3</f>
        <v>227.63462</v>
      </c>
      <c r="E141" s="96">
        <f>D141/D109*100</f>
        <v>0.07408950817633303</v>
      </c>
      <c r="F141" s="86">
        <f>D141/B141*100</f>
        <v>61.04441405202468</v>
      </c>
      <c r="G141" s="86">
        <f>D141/C141*100</f>
        <v>35.40746927982579</v>
      </c>
      <c r="H141" s="87">
        <f t="shared" si="14"/>
        <v>145.26537999999996</v>
      </c>
      <c r="I141" s="87">
        <f t="shared" si="15"/>
        <v>415.26537999999994</v>
      </c>
    </row>
    <row r="142" spans="1:9" s="98" customFormat="1" ht="18">
      <c r="A142" s="89" t="s">
        <v>23</v>
      </c>
      <c r="B142" s="90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86.98149692696127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3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0.4096761026136991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90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90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3">
        <v>961</v>
      </c>
      <c r="C146" s="94">
        <v>961</v>
      </c>
      <c r="D146" s="95">
        <f>563+398</f>
        <v>961</v>
      </c>
      <c r="E146" s="96">
        <f>D146/D109*100</f>
        <v>0.31278202479682593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109267+4158.2+817.2+2596.9</f>
        <v>116839.29999999999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</f>
        <v>113751.3</v>
      </c>
      <c r="E148" s="96">
        <f>D148/D109*100</f>
        <v>37.02326944565159</v>
      </c>
      <c r="F148" s="86">
        <f t="shared" si="16"/>
        <v>97.35705366259471</v>
      </c>
      <c r="G148" s="86">
        <f t="shared" si="13"/>
        <v>77.29617994752755</v>
      </c>
      <c r="H148" s="87">
        <f t="shared" si="14"/>
        <v>3087.9999999999854</v>
      </c>
      <c r="I148" s="87">
        <f t="shared" si="15"/>
        <v>33411.59999999999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0.017998799137632124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7865.8+504</f>
        <v>8369.8</v>
      </c>
      <c r="C152" s="94">
        <f>509.5+13731.5</f>
        <v>14241</v>
      </c>
      <c r="D152" s="95">
        <f>469.6+898.6+871.8+55+430.7+600.4+36+430.7-0.1+542+60.6+1510.5+423.8+77.7+719.5+23.4+379.6</f>
        <v>7529.8</v>
      </c>
      <c r="E152" s="96">
        <f>D152/D109*100</f>
        <v>2.450765962866951</v>
      </c>
      <c r="F152" s="86">
        <f t="shared" si="16"/>
        <v>89.96391789529022</v>
      </c>
      <c r="G152" s="86">
        <f t="shared" si="13"/>
        <v>52.874095920230324</v>
      </c>
      <c r="H152" s="87">
        <f t="shared" si="14"/>
        <v>839.9999999999991</v>
      </c>
      <c r="I152" s="87">
        <f t="shared" si="15"/>
        <v>6711.2</v>
      </c>
    </row>
    <row r="153" spans="1:9" s="97" customFormat="1" ht="19.5" customHeight="1">
      <c r="A153" s="152" t="s">
        <v>48</v>
      </c>
      <c r="B153" s="153">
        <f>131884.3+164.1+400-3215.3+0.1-117.2-2082.9+700</f>
        <v>127733.1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</f>
        <v>127033.08516999999</v>
      </c>
      <c r="E153" s="96">
        <f>D153/D109*100</f>
        <v>41.346166072487236</v>
      </c>
      <c r="F153" s="86">
        <f t="shared" si="16"/>
        <v>99.45197068731596</v>
      </c>
      <c r="G153" s="86">
        <f t="shared" si="13"/>
        <v>34.376124928187494</v>
      </c>
      <c r="H153" s="87">
        <f t="shared" si="14"/>
        <v>700.0148300000146</v>
      </c>
      <c r="I153" s="87">
        <f>C153-D153</f>
        <v>242505.61483000003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1886.8+1886.8+1886.8+1886.8+1886.8+1886.8+1886.8+1886.8+1886.8+1886.8+1886.8+1886.8+1886.8+1886.8+1886.8+1886.8+1886.8+1886.8+1886.8+1886.8</f>
        <v>37736</v>
      </c>
      <c r="E154" s="96">
        <f>D154/D109*100</f>
        <v>12.282146189108245</v>
      </c>
      <c r="F154" s="86">
        <f t="shared" si="16"/>
        <v>95.23809523809523</v>
      </c>
      <c r="G154" s="86">
        <f t="shared" si="13"/>
        <v>55.55539197644461</v>
      </c>
      <c r="H154" s="87">
        <f t="shared" si="14"/>
        <v>1886.800000000003</v>
      </c>
      <c r="I154" s="87">
        <f t="shared" si="15"/>
        <v>30189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342990.21978999994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1313789.0567899998</v>
      </c>
      <c r="E156" s="25">
        <v>100</v>
      </c>
      <c r="F156" s="3">
        <f>D156/B156*100</f>
        <v>90.7833384023077</v>
      </c>
      <c r="G156" s="3">
        <f aca="true" t="shared" si="17" ref="G156:G162">D156/C156*100</f>
        <v>52.38429711553818</v>
      </c>
      <c r="H156" s="36">
        <f>B156-D156</f>
        <v>133380.74321000022</v>
      </c>
      <c r="I156" s="36">
        <f aca="true" t="shared" si="18" ref="I156:I162">C156-D156</f>
        <v>1194193.5432100007</v>
      </c>
      <c r="K156" s="136">
        <f>D156-114199.9-202905.8-214631.3-204053.8-222765.5+11.7-231911.7</f>
        <v>123332.75678999978</v>
      </c>
    </row>
    <row r="157" spans="1:9" ht="18.75">
      <c r="A157" s="15" t="s">
        <v>5</v>
      </c>
      <c r="B157" s="47">
        <f>B8+B20+B34+B53+B61+B93+B117+B122+B47+B144+B135+B105</f>
        <v>626578.7</v>
      </c>
      <c r="C157" s="47">
        <f>C8+C20+C34+C53+C61+C93+C117+C122+C47+C144+C135+C105</f>
        <v>988150.6</v>
      </c>
      <c r="D157" s="47">
        <f>D8+D20+D34+D53+D61+D93+D117+D122+D47+D144+D135+D105</f>
        <v>576919.4</v>
      </c>
      <c r="E157" s="6">
        <f>D157/D156*100</f>
        <v>43.91263551925114</v>
      </c>
      <c r="F157" s="6">
        <f aca="true" t="shared" si="19" ref="F157:F162">D157/B157*100</f>
        <v>92.07453110040288</v>
      </c>
      <c r="G157" s="6">
        <f t="shared" si="17"/>
        <v>58.383752436116524</v>
      </c>
      <c r="H157" s="48">
        <f aca="true" t="shared" si="20" ref="H157:H162">B157-D157</f>
        <v>49659.29999999993</v>
      </c>
      <c r="I157" s="58">
        <f t="shared" si="18"/>
        <v>411231.19999999995</v>
      </c>
    </row>
    <row r="158" spans="1:9" ht="18.75">
      <c r="A158" s="15" t="s">
        <v>0</v>
      </c>
      <c r="B158" s="87">
        <f>B11+B23+B36+B56+B63+B94+B50+B145+B111+B114+B98+B142+B131</f>
        <v>71540.29999999999</v>
      </c>
      <c r="C158" s="87">
        <f>C11+C23+C36+C56+C63+C94+C50+C145+C111+C114+C98+C142+C131</f>
        <v>125217.3</v>
      </c>
      <c r="D158" s="87">
        <f>D11+D23+D36+D56+D63+D94+D50+D145+D111+D114+D98+D142+D131</f>
        <v>62661.39999999998</v>
      </c>
      <c r="E158" s="6">
        <f>D158/D156*100</f>
        <v>4.769517577890435</v>
      </c>
      <c r="F158" s="6">
        <f t="shared" si="19"/>
        <v>87.5889533591556</v>
      </c>
      <c r="G158" s="6">
        <f t="shared" si="17"/>
        <v>50.04212676682853</v>
      </c>
      <c r="H158" s="48">
        <f>B158-D158</f>
        <v>8878.900000000009</v>
      </c>
      <c r="I158" s="58">
        <f t="shared" si="18"/>
        <v>62555.90000000002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26951.3</v>
      </c>
      <c r="E159" s="6">
        <f>D159/D156*100</f>
        <v>2.0514176047295227</v>
      </c>
      <c r="F159" s="6">
        <f t="shared" si="19"/>
        <v>89.9281943823449</v>
      </c>
      <c r="G159" s="6">
        <f t="shared" si="17"/>
        <v>56.028663671685784</v>
      </c>
      <c r="H159" s="48">
        <f t="shared" si="20"/>
        <v>3018.5</v>
      </c>
      <c r="I159" s="58">
        <f t="shared" si="18"/>
        <v>21151.400000000005</v>
      </c>
    </row>
    <row r="160" spans="1:9" ht="21" customHeight="1">
      <c r="A160" s="15" t="s">
        <v>12</v>
      </c>
      <c r="B160" s="142">
        <f>B12+B24+B106+B64+B38+B95+B133+B57+B140+B120+B44+B73</f>
        <v>49138.49999999999</v>
      </c>
      <c r="C160" s="142">
        <f>C12+C24+C106+C64+C38+C95+C133+C57+C140+C120+C44+C73</f>
        <v>87440.30000000002</v>
      </c>
      <c r="D160" s="142">
        <f>D12+D24+D106+D64+D38+D95+D133+D57+D140+D120+D44+D73</f>
        <v>43308.30000000001</v>
      </c>
      <c r="E160" s="6">
        <f>D160/D156*100</f>
        <v>3.296442436947665</v>
      </c>
      <c r="F160" s="6">
        <f>D160/B160*100</f>
        <v>88.13516896120154</v>
      </c>
      <c r="G160" s="6">
        <f t="shared" si="17"/>
        <v>49.52899292431522</v>
      </c>
      <c r="H160" s="48">
        <f>B160-D160</f>
        <v>5830.1999999999825</v>
      </c>
      <c r="I160" s="58">
        <f t="shared" si="18"/>
        <v>44132.00000000001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0.002930455220419297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669889.9</v>
      </c>
      <c r="C162" s="60">
        <f>C156-C157-C158-C159-C160-C161</f>
        <v>1258948.8000000005</v>
      </c>
      <c r="D162" s="60">
        <f>D156-D157-D158-D159-D160-D161</f>
        <v>603910.1567899997</v>
      </c>
      <c r="E162" s="28">
        <f>D162/D156*100</f>
        <v>45.96705640596081</v>
      </c>
      <c r="F162" s="28">
        <f t="shared" si="19"/>
        <v>90.15065860673518</v>
      </c>
      <c r="G162" s="28">
        <f t="shared" si="17"/>
        <v>47.96939770624504</v>
      </c>
      <c r="H162" s="81">
        <f t="shared" si="20"/>
        <v>65979.74321000034</v>
      </c>
      <c r="I162" s="81">
        <f t="shared" si="18"/>
        <v>655038.6432100008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1313789.0567899998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1313789.0567899998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2019-07-24T08:43:39Z</dcterms:modified>
  <cp:category/>
  <cp:version/>
  <cp:contentType/>
  <cp:contentStatus/>
</cp:coreProperties>
</file>